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7BB215C7-C0AB-4A5D-8470-54152099F04A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בסיס ינואר 2018 (3)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1" l="1"/>
  <c r="B25" i="11" l="1"/>
  <c r="B14" i="11"/>
  <c r="F30" i="11"/>
  <c r="D10" i="11"/>
  <c r="E10" i="11"/>
  <c r="F10" i="11"/>
  <c r="H19" i="11"/>
  <c r="I19" i="11"/>
  <c r="J19" i="11"/>
  <c r="K19" i="11"/>
  <c r="L19" i="11"/>
  <c r="M19" i="11"/>
  <c r="O19" i="11"/>
  <c r="P19" i="11"/>
  <c r="Q19" i="11"/>
  <c r="R19" i="11"/>
  <c r="S19" i="11"/>
  <c r="T19" i="11"/>
  <c r="F31" i="11"/>
  <c r="F29" i="11"/>
  <c r="F28" i="11"/>
  <c r="F27" i="11"/>
  <c r="E25" i="11"/>
  <c r="D25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H16" i="11"/>
  <c r="R15" i="11"/>
  <c r="S15" i="11" s="1"/>
  <c r="H15" i="11"/>
  <c r="I15" i="11" s="1"/>
  <c r="J15" i="11" s="1"/>
  <c r="K15" i="11" s="1"/>
  <c r="F15" i="11"/>
  <c r="F11" i="11"/>
  <c r="E11" i="11"/>
  <c r="D11" i="11"/>
  <c r="F9" i="11"/>
  <c r="E9" i="11"/>
  <c r="D9" i="11"/>
  <c r="F8" i="11"/>
  <c r="E8" i="11"/>
  <c r="D8" i="11"/>
  <c r="F7" i="11"/>
  <c r="E7" i="11"/>
  <c r="S16" i="11" s="1"/>
  <c r="D7" i="11"/>
  <c r="E6" i="11"/>
  <c r="D6" i="11"/>
  <c r="E21" i="11" l="1"/>
  <c r="D21" i="11"/>
  <c r="D30" i="11"/>
  <c r="E30" i="11"/>
  <c r="F26" i="11"/>
  <c r="F32" i="11" s="1"/>
  <c r="N16" i="11"/>
  <c r="M16" i="11"/>
  <c r="F6" i="11"/>
  <c r="F12" i="11" s="1"/>
  <c r="R16" i="11"/>
  <c r="R21" i="11" s="1"/>
  <c r="I16" i="11"/>
  <c r="Q16" i="11"/>
  <c r="H21" i="11"/>
  <c r="H26" i="11" s="1"/>
  <c r="S21" i="11"/>
  <c r="P16" i="11"/>
  <c r="T16" i="11"/>
  <c r="L15" i="11"/>
  <c r="T15" i="11"/>
  <c r="K16" i="11"/>
  <c r="O16" i="11"/>
  <c r="E26" i="11" l="1"/>
  <c r="H30" i="11"/>
  <c r="R29" i="11"/>
  <c r="R30" i="11"/>
  <c r="R28" i="11"/>
  <c r="S28" i="11"/>
  <c r="S30" i="11"/>
  <c r="S29" i="11"/>
  <c r="S27" i="11"/>
  <c r="R27" i="11"/>
  <c r="J16" i="11"/>
  <c r="R26" i="11"/>
  <c r="S31" i="11"/>
  <c r="R31" i="11"/>
  <c r="S26" i="11"/>
  <c r="I21" i="11"/>
  <c r="I30" i="11" s="1"/>
  <c r="T21" i="11"/>
  <c r="H31" i="11"/>
  <c r="L16" i="11"/>
  <c r="L21" i="11" s="1"/>
  <c r="E12" i="11"/>
  <c r="E31" i="11"/>
  <c r="E29" i="11"/>
  <c r="E28" i="11"/>
  <c r="E27" i="11"/>
  <c r="D12" i="11"/>
  <c r="D31" i="11"/>
  <c r="D29" i="11"/>
  <c r="D28" i="11"/>
  <c r="D27" i="11"/>
  <c r="D32" i="11"/>
  <c r="E32" i="11"/>
  <c r="M15" i="11"/>
  <c r="K21" i="11"/>
  <c r="H29" i="11"/>
  <c r="H27" i="11"/>
  <c r="H28" i="11"/>
  <c r="D26" i="11"/>
  <c r="H32" i="11" l="1"/>
  <c r="T27" i="11"/>
  <c r="T30" i="11"/>
  <c r="K27" i="11"/>
  <c r="K30" i="11"/>
  <c r="L26" i="11"/>
  <c r="L30" i="11"/>
  <c r="T26" i="11"/>
  <c r="R32" i="11"/>
  <c r="S32" i="11"/>
  <c r="I31" i="11"/>
  <c r="I26" i="11"/>
  <c r="I28" i="11"/>
  <c r="I29" i="11"/>
  <c r="J21" i="11"/>
  <c r="J30" i="11" s="1"/>
  <c r="I27" i="11"/>
  <c r="M21" i="11"/>
  <c r="M30" i="11" s="1"/>
  <c r="N15" i="11"/>
  <c r="L31" i="11"/>
  <c r="L29" i="11"/>
  <c r="L28" i="11"/>
  <c r="K29" i="11"/>
  <c r="K31" i="11"/>
  <c r="K28" i="11"/>
  <c r="K26" i="11"/>
  <c r="T31" i="11"/>
  <c r="T28" i="11"/>
  <c r="T29" i="11"/>
  <c r="L27" i="11"/>
  <c r="J31" i="11" l="1"/>
  <c r="J26" i="11"/>
  <c r="J28" i="11"/>
  <c r="J29" i="11"/>
  <c r="L32" i="11"/>
  <c r="T32" i="11"/>
  <c r="J27" i="11"/>
  <c r="I32" i="11"/>
  <c r="N21" i="11"/>
  <c r="N30" i="11" s="1"/>
  <c r="O15" i="11"/>
  <c r="M31" i="11"/>
  <c r="M29" i="11"/>
  <c r="M27" i="11"/>
  <c r="M28" i="11"/>
  <c r="K32" i="11"/>
  <c r="M26" i="11"/>
  <c r="J32" i="11" l="1"/>
  <c r="P15" i="11"/>
  <c r="O21" i="11"/>
  <c r="O30" i="11" s="1"/>
  <c r="N31" i="11"/>
  <c r="N29" i="11"/>
  <c r="N28" i="11"/>
  <c r="N27" i="11"/>
  <c r="M32" i="11"/>
  <c r="N26" i="11"/>
  <c r="O31" i="11" l="1"/>
  <c r="O28" i="11"/>
  <c r="O29" i="11"/>
  <c r="O27" i="11"/>
  <c r="Q15" i="11"/>
  <c r="P21" i="11"/>
  <c r="P30" i="11" s="1"/>
  <c r="N32" i="11"/>
  <c r="O26" i="11"/>
  <c r="P31" i="11" l="1"/>
  <c r="P28" i="11"/>
  <c r="P29" i="11"/>
  <c r="P27" i="11"/>
  <c r="Q21" i="11"/>
  <c r="Q30" i="11" s="1"/>
  <c r="O32" i="11"/>
  <c r="P26" i="11"/>
  <c r="Q31" i="11" l="1"/>
  <c r="Q29" i="11"/>
  <c r="Q27" i="11"/>
  <c r="Q28" i="11"/>
  <c r="P32" i="11"/>
  <c r="Q26" i="11"/>
  <c r="Q32" i="11" l="1"/>
</calcChain>
</file>

<file path=xl/sharedStrings.xml><?xml version="1.0" encoding="utf-8"?>
<sst xmlns="http://schemas.openxmlformats.org/spreadsheetml/2006/main" count="39" uniqueCount="23">
  <si>
    <t>מדד מחירים לצרכן</t>
  </si>
  <si>
    <t>משקולות בסיס</t>
  </si>
  <si>
    <t>משקולות מעודכנים</t>
  </si>
  <si>
    <t>מדד מעודכן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</si>
  <si>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</si>
  <si>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</si>
  <si>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</si>
  <si>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</si>
  <si>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</si>
  <si>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</si>
  <si>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מדד בסיסי</t>
  </si>
  <si>
    <t>לא מעודכן שכן מדד לא עלה</t>
  </si>
  <si>
    <t xml:space="preserve">מעודכן בינואר ויולי בלבד רק בעליה מול מדד הקודם אשר נעשה בו שימוש. </t>
  </si>
  <si>
    <t>מעודכן על בסיס חודשי (ירידה \ עלייה) אך לא ירד מול בסיס</t>
  </si>
  <si>
    <t>מדד המכרז</t>
  </si>
  <si>
    <t>מדד הבסיס</t>
  </si>
  <si>
    <t>מעודכן על בסיס חודשי (למעלה \ למטה)</t>
  </si>
  <si>
    <t>מדד תשומות הבסיס
 01-18</t>
  </si>
  <si>
    <t>מדד תשומות המכרז
08-18</t>
  </si>
  <si>
    <t>שמירה ואבטחה</t>
  </si>
  <si>
    <t>ביטוח - צמוד למדד ביטוח האוטובוסים (75%)</t>
  </si>
  <si>
    <t>ביטוח - צמוד למדד המחירים לצרכן (25%)</t>
  </si>
  <si>
    <t>בסיס ממוצע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</si>
</sst>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mmmm\-yyyy"/>
    <numFmt numFmtId="166" formatCode="_ * #,##0.0_ ;_ * \-#,##0.0_ ;_ * &quot;-&quot;??_ ;_ @_ "/>
    <numFmt numFmtId="167" formatCode="mm\-yy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4" fillId="0" borderId="0" xfId="0" applyFont="1"/>
    <xf numFmtId="0" fontId="0" fillId="0" borderId="0" xfId="0" applyFont="1"/>
    <xf numFmtId="167" fontId="3" fillId="3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164" fontId="0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7" fontId="0" fillId="0" borderId="0" xfId="0" applyNumberFormat="1" applyFont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164" fontId="0" fillId="5" borderId="1" xfId="1" applyNumberFormat="1" applyFont="1" applyFill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164" fontId="0" fillId="6" borderId="1" xfId="1" applyNumberFormat="1" applyFont="1" applyFill="1" applyBorder="1" applyAlignment="1">
      <alignment horizontal="center" vertical="center"/>
    </xf>
    <xf numFmtId="164" fontId="0" fillId="7" borderId="1" xfId="1" applyNumberFormat="1" applyFont="1" applyFill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66" fontId="3" fillId="2" borderId="1" xfId="1" applyNumberFormat="1" applyFont="1" applyFill="1" applyBorder="1" applyAlignment="1">
      <alignment horizontal="center" vertical="center" wrapText="1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8" borderId="1" xfId="0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64" fontId="0" fillId="9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0" fillId="3" borderId="2" xfId="0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14</xdr:row>
      <xdr:rowOff>66675</xdr:rowOff>
    </xdr:from>
    <xdr:to>
      <xdr:col>11</xdr:col>
      <xdr:colOff>190500</xdr:colOff>
      <xdr:row>22</xdr:row>
      <xdr:rowOff>95250</xdr:rowOff>
    </xdr:to>
    <xdr:cxnSp macro="">
      <xdr:nvCxnSpPr>
        <xdr:cNvPr id="2" name="מחבר חץ ישר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1383784700" y="3057525"/>
          <a:ext cx="152400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19050</xdr:colOff>
      <xdr:row>14</xdr:row>
      <xdr:rowOff>66675</xdr:rowOff>
    </xdr:from>
    <xdr:to>
      <xdr:col>17</xdr:col>
      <xdr:colOff>47625</xdr:colOff>
      <xdr:row>22</xdr:row>
      <xdr:rowOff>66675</xdr:rowOff>
    </xdr:to>
    <xdr:cxnSp macro="">
      <xdr:nvCxnSpPr>
        <xdr:cNvPr id="3" name="מחבר חץ ישר 1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380155675" y="3057525"/>
          <a:ext cx="28575" cy="119062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466725</xdr:colOff>
      <xdr:row>19</xdr:row>
      <xdr:rowOff>76200</xdr:rowOff>
    </xdr:from>
    <xdr:to>
      <xdr:col>8</xdr:col>
      <xdr:colOff>47625</xdr:colOff>
      <xdr:row>22</xdr:row>
      <xdr:rowOff>238126</xdr:rowOff>
    </xdr:to>
    <xdr:cxnSp macro="">
      <xdr:nvCxnSpPr>
        <xdr:cNvPr id="4" name="מחבר חץ ישר 1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385813525" y="3790950"/>
          <a:ext cx="209550" cy="6286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457200</xdr:colOff>
      <xdr:row>16</xdr:row>
      <xdr:rowOff>85725</xdr:rowOff>
    </xdr:from>
    <xdr:to>
      <xdr:col>8</xdr:col>
      <xdr:colOff>466724</xdr:colOff>
      <xdr:row>22</xdr:row>
      <xdr:rowOff>238125</xdr:rowOff>
    </xdr:to>
    <xdr:cxnSp macro="">
      <xdr:nvCxnSpPr>
        <xdr:cNvPr id="5" name="מחבר חץ ישר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11385394426" y="3438525"/>
          <a:ext cx="9524" cy="98107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38098</xdr:colOff>
      <xdr:row>14</xdr:row>
      <xdr:rowOff>47625</xdr:rowOff>
    </xdr:from>
    <xdr:to>
      <xdr:col>10</xdr:col>
      <xdr:colOff>57150</xdr:colOff>
      <xdr:row>22</xdr:row>
      <xdr:rowOff>76200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11384546700" y="3038475"/>
          <a:ext cx="19052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485775</xdr:colOff>
      <xdr:row>17</xdr:row>
      <xdr:rowOff>85725</xdr:rowOff>
    </xdr:from>
    <xdr:to>
      <xdr:col>9</xdr:col>
      <xdr:colOff>209548</xdr:colOff>
      <xdr:row>22</xdr:row>
      <xdr:rowOff>238125</xdr:rowOff>
    </xdr:to>
    <xdr:cxnSp macro="">
      <xdr:nvCxnSpPr>
        <xdr:cNvPr id="7" name="מחבר חץ ישר 1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 flipV="1">
          <a:off x="11385022952" y="3619500"/>
          <a:ext cx="352423" cy="8001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38100</xdr:colOff>
      <xdr:row>15</xdr:row>
      <xdr:rowOff>95250</xdr:rowOff>
    </xdr:from>
    <xdr:to>
      <xdr:col>14</xdr:col>
      <xdr:colOff>47626</xdr:colOff>
      <xdr:row>22</xdr:row>
      <xdr:rowOff>228599</xdr:rowOff>
    </xdr:to>
    <xdr:cxnSp macro="">
      <xdr:nvCxnSpPr>
        <xdr:cNvPr id="8" name="מחבר חץ ישר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11382041624" y="3267075"/>
          <a:ext cx="9526" cy="1142999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34"/>
  <sheetViews>
    <sheetView showGridLines="0" rightToLeft="1" tabSelected="1" zoomScaleNormal="100" workbookViewId="0">
      <selection activeCell="E22" sqref="E22"/>
    </sheetView>
  </sheetViews>
  <sheetFormatPr defaultColWidth="9.08203125" defaultRowHeight="14" x14ac:dyDescent="0.3"/>
  <cols>
    <col min="1" max="1" width="9.08203125" style="2"/>
    <col min="2" max="2" width="40" style="33" customWidth="1"/>
    <col min="3" max="3" width="1" style="2" customWidth="1"/>
    <col min="4" max="5" width="8.58203125" style="4" customWidth="1"/>
    <col min="6" max="6" width="9" style="4" customWidth="1"/>
    <col min="7" max="7" width="1" style="4" customWidth="1"/>
    <col min="8" max="18" width="8.25" style="2" bestFit="1" customWidth="1"/>
    <col min="19" max="19" width="8.08203125" style="2" bestFit="1" customWidth="1"/>
    <col min="20" max="20" width="8" style="2" customWidth="1"/>
    <col min="21" max="21" width="9.75" style="2" customWidth="1"/>
    <col min="22" max="16384" width="9.08203125" style="2"/>
  </cols>
  <sheetData>
    <row r="1" spans="2:22" ht="7.5" customHeight="1" x14ac:dyDescent="0.3"/>
    <row r="2" spans="2:22" s="1" customFormat="1" x14ac:dyDescent="0.3">
      <c r="B2" s="36" t="s">
        <v>4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2:22" ht="7.5" customHeight="1" x14ac:dyDescent="0.3"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2:22" s="8" customFormat="1" ht="30" customHeight="1" x14ac:dyDescent="0.3">
      <c r="B4" s="48" t="s">
        <v>22</v>
      </c>
      <c r="D4" s="44" t="s">
        <v>15</v>
      </c>
      <c r="E4" s="44" t="s">
        <v>14</v>
      </c>
      <c r="F4" s="44" t="s">
        <v>8</v>
      </c>
      <c r="G4" s="9"/>
      <c r="H4" s="50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</row>
    <row r="5" spans="2:22" s="8" customFormat="1" x14ac:dyDescent="0.3">
      <c r="B5" s="49"/>
      <c r="D5" s="3">
        <v>43101</v>
      </c>
      <c r="E5" s="3">
        <v>43313</v>
      </c>
      <c r="F5" s="3" t="s">
        <v>9</v>
      </c>
      <c r="G5" s="9"/>
      <c r="H5" s="3">
        <v>43344</v>
      </c>
      <c r="I5" s="3">
        <v>43374</v>
      </c>
      <c r="J5" s="3">
        <v>43405</v>
      </c>
      <c r="K5" s="3">
        <v>43435</v>
      </c>
      <c r="L5" s="3">
        <v>43466</v>
      </c>
      <c r="M5" s="3">
        <v>43497</v>
      </c>
      <c r="N5" s="3">
        <v>43525</v>
      </c>
      <c r="O5" s="3">
        <v>43556</v>
      </c>
      <c r="P5" s="3">
        <v>43586</v>
      </c>
      <c r="Q5" s="3">
        <v>43617</v>
      </c>
      <c r="R5" s="3">
        <v>43647</v>
      </c>
      <c r="S5" s="3">
        <v>43678</v>
      </c>
      <c r="T5" s="3">
        <v>43709</v>
      </c>
    </row>
    <row r="6" spans="2:22" s="8" customFormat="1" x14ac:dyDescent="0.3">
      <c r="B6" s="31" t="s">
        <v>5</v>
      </c>
      <c r="D6" s="6">
        <f t="shared" ref="D6:E10" si="0">+D15</f>
        <v>91.868300000000005</v>
      </c>
      <c r="E6" s="6">
        <f t="shared" si="0"/>
        <v>92.691800000000001</v>
      </c>
      <c r="F6" s="10">
        <f>F15</f>
        <v>0.43030000000000002</v>
      </c>
      <c r="G6" s="9"/>
      <c r="H6" s="11">
        <v>97.887925806042773</v>
      </c>
      <c r="I6" s="11">
        <v>96.908597698388277</v>
      </c>
      <c r="J6" s="11">
        <v>92.162618915363723</v>
      </c>
      <c r="K6" s="11">
        <v>92.93876269379048</v>
      </c>
      <c r="L6" s="11">
        <v>91.001892431021176</v>
      </c>
      <c r="M6" s="11">
        <v>94.634220403818077</v>
      </c>
      <c r="N6" s="11">
        <v>96.61165940995204</v>
      </c>
      <c r="O6" s="11">
        <v>97.012693169191564</v>
      </c>
      <c r="P6" s="11">
        <v>98.127199121399499</v>
      </c>
      <c r="Q6" s="11">
        <v>101.3008574409276</v>
      </c>
      <c r="R6" s="11">
        <v>100.51554230275906</v>
      </c>
      <c r="S6" s="11">
        <v>101.75843354130221</v>
      </c>
      <c r="T6" s="11">
        <v>97.939885868918751</v>
      </c>
      <c r="U6" s="12"/>
    </row>
    <row r="7" spans="2:22" s="8" customFormat="1" x14ac:dyDescent="0.3">
      <c r="B7" s="31" t="s">
        <v>0</v>
      </c>
      <c r="D7" s="6">
        <f t="shared" si="0"/>
        <v>91.410799999999995</v>
      </c>
      <c r="E7" s="6">
        <f t="shared" si="0"/>
        <v>92.783299999999997</v>
      </c>
      <c r="F7" s="10">
        <f>F16</f>
        <v>0.3488</v>
      </c>
      <c r="G7" s="9"/>
      <c r="H7" s="11">
        <v>96.520453896062108</v>
      </c>
      <c r="I7" s="11">
        <v>98.835817411730346</v>
      </c>
      <c r="J7" s="11">
        <v>90.1</v>
      </c>
      <c r="K7" s="11">
        <v>99.181355182724317</v>
      </c>
      <c r="L7" s="11">
        <v>89.25</v>
      </c>
      <c r="M7" s="11">
        <v>98.467258804936378</v>
      </c>
      <c r="N7" s="11">
        <v>97.72016614656998</v>
      </c>
      <c r="O7" s="11">
        <v>98.198199514247719</v>
      </c>
      <c r="P7" s="11">
        <v>101.71711260215511</v>
      </c>
      <c r="Q7" s="11">
        <v>102.52296633845194</v>
      </c>
      <c r="R7" s="11">
        <v>103.43961495237481</v>
      </c>
      <c r="S7" s="11">
        <v>104.74175112718015</v>
      </c>
      <c r="T7" s="11">
        <v>102.14956585783733</v>
      </c>
      <c r="U7" s="12"/>
    </row>
    <row r="8" spans="2:22" s="8" customFormat="1" x14ac:dyDescent="0.3">
      <c r="B8" s="31" t="s">
        <v>6</v>
      </c>
      <c r="D8" s="6">
        <f t="shared" si="0"/>
        <v>112.03813</v>
      </c>
      <c r="E8" s="6">
        <f t="shared" si="0"/>
        <v>127.53748</v>
      </c>
      <c r="F8" s="10">
        <f>F17</f>
        <v>0.15629999999999999</v>
      </c>
      <c r="G8" s="9"/>
      <c r="H8" s="11">
        <v>142.0750092447341</v>
      </c>
      <c r="I8" s="11">
        <v>143.16966891804003</v>
      </c>
      <c r="J8" s="11">
        <v>146.437919431723</v>
      </c>
      <c r="K8" s="11">
        <v>142.40739785530121</v>
      </c>
      <c r="L8" s="11">
        <v>136.19556171003251</v>
      </c>
      <c r="M8" s="11">
        <v>132.65386900643199</v>
      </c>
      <c r="N8" s="11">
        <v>128.50995125910191</v>
      </c>
      <c r="O8" s="11">
        <v>125.39218063705538</v>
      </c>
      <c r="P8" s="11">
        <v>122.12602936129437</v>
      </c>
      <c r="Q8" s="11">
        <v>126.8462842615539</v>
      </c>
      <c r="R8" s="11">
        <v>122.48410708697428</v>
      </c>
      <c r="S8" s="11">
        <v>119.72730511189448</v>
      </c>
      <c r="T8" s="11">
        <v>119.25044111613128</v>
      </c>
      <c r="U8" s="12"/>
    </row>
    <row r="9" spans="2:22" s="8" customFormat="1" x14ac:dyDescent="0.3">
      <c r="B9" s="47" t="s">
        <v>19</v>
      </c>
      <c r="D9" s="6">
        <f t="shared" si="0"/>
        <v>102.05616000000001</v>
      </c>
      <c r="E9" s="6">
        <f t="shared" si="0"/>
        <v>102.05616000000001</v>
      </c>
      <c r="F9" s="10">
        <f>F18</f>
        <v>2.1499999999999998E-2</v>
      </c>
      <c r="G9" s="9"/>
      <c r="H9" s="11">
        <v>112.22255648259734</v>
      </c>
      <c r="I9" s="11">
        <v>107.79760181878274</v>
      </c>
      <c r="J9" s="11">
        <v>102.67488195119118</v>
      </c>
      <c r="K9" s="11">
        <v>100.8800741991526</v>
      </c>
      <c r="L9" s="11">
        <v>98.14034294574634</v>
      </c>
      <c r="M9" s="11">
        <v>102.86914923353149</v>
      </c>
      <c r="N9" s="11">
        <v>106.5114433766523</v>
      </c>
      <c r="O9" s="11">
        <v>108.33994951972487</v>
      </c>
      <c r="P9" s="11">
        <v>103.90224315795918</v>
      </c>
      <c r="Q9" s="11">
        <v>108.06986782846413</v>
      </c>
      <c r="R9" s="11">
        <v>105.04676709970255</v>
      </c>
      <c r="S9" s="11">
        <v>108.63185124888609</v>
      </c>
      <c r="T9" s="11">
        <v>107.45170798934763</v>
      </c>
      <c r="U9" s="12"/>
    </row>
    <row r="10" spans="2:22" s="8" customFormat="1" x14ac:dyDescent="0.3">
      <c r="B10" s="47" t="s">
        <v>21</v>
      </c>
      <c r="D10" s="6">
        <f t="shared" si="0"/>
        <v>91.410799999999995</v>
      </c>
      <c r="E10" s="6">
        <f t="shared" si="0"/>
        <v>92.783299999999997</v>
      </c>
      <c r="F10" s="10">
        <f>F19</f>
        <v>1.0800000000000001E-2</v>
      </c>
      <c r="G10" s="9"/>
      <c r="H10" s="11">
        <v>114.12</v>
      </c>
      <c r="I10" s="11">
        <v>108.56</v>
      </c>
      <c r="J10" s="11">
        <v>106.88</v>
      </c>
      <c r="K10" s="11">
        <v>109.78</v>
      </c>
      <c r="L10" s="11">
        <v>110.55</v>
      </c>
      <c r="M10" s="11">
        <v>100.66</v>
      </c>
      <c r="N10" s="11">
        <v>90.25</v>
      </c>
      <c r="O10" s="11">
        <v>102.04</v>
      </c>
      <c r="P10" s="11">
        <v>105.89</v>
      </c>
      <c r="Q10" s="11">
        <v>107.88</v>
      </c>
      <c r="R10" s="11">
        <v>104.65</v>
      </c>
      <c r="S10" s="11">
        <v>101.89</v>
      </c>
      <c r="T10" s="11">
        <v>112.45</v>
      </c>
      <c r="U10" s="12"/>
    </row>
    <row r="11" spans="2:22" s="8" customFormat="1" x14ac:dyDescent="0.3">
      <c r="B11" s="31" t="s">
        <v>20</v>
      </c>
      <c r="D11" s="6">
        <f t="shared" ref="D11:E11" si="1">+D20</f>
        <v>105.31524</v>
      </c>
      <c r="E11" s="6">
        <f t="shared" si="1"/>
        <v>107.17989</v>
      </c>
      <c r="F11" s="10">
        <f t="shared" ref="F11" si="2">F20</f>
        <v>3.2300000000000002E-2</v>
      </c>
      <c r="G11" s="9"/>
      <c r="H11" s="11">
        <v>116.06739445037201</v>
      </c>
      <c r="I11" s="11">
        <v>112.36385429242385</v>
      </c>
      <c r="J11" s="11">
        <v>108.96434868977096</v>
      </c>
      <c r="K11" s="11">
        <v>108.42952748422717</v>
      </c>
      <c r="L11" s="11">
        <v>112.33755360188739</v>
      </c>
      <c r="M11" s="11">
        <v>116.75327243565677</v>
      </c>
      <c r="N11" s="11">
        <v>113.07123142614881</v>
      </c>
      <c r="O11" s="11">
        <v>116.383715573836</v>
      </c>
      <c r="P11" s="11">
        <v>114.15405941654373</v>
      </c>
      <c r="Q11" s="11">
        <v>108.83344859672957</v>
      </c>
      <c r="R11" s="11">
        <v>113.88387250239725</v>
      </c>
      <c r="S11" s="11">
        <v>110.88244857132682</v>
      </c>
      <c r="T11" s="11">
        <v>116.35153112302537</v>
      </c>
      <c r="U11" s="12"/>
    </row>
    <row r="12" spans="2:22" s="8" customFormat="1" x14ac:dyDescent="0.3">
      <c r="B12" s="32" t="s">
        <v>7</v>
      </c>
      <c r="D12" s="13">
        <f>D21</f>
        <v>95.509702580999999</v>
      </c>
      <c r="E12" s="13">
        <f>E21</f>
        <v>98.840382231000007</v>
      </c>
      <c r="F12" s="14">
        <f>SUM(F6:F11)</f>
        <v>1</v>
      </c>
      <c r="G12" s="9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2"/>
    </row>
    <row r="13" spans="2:22" s="8" customFormat="1" x14ac:dyDescent="0.3">
      <c r="B13" s="33"/>
      <c r="D13" s="9"/>
      <c r="E13" s="9"/>
      <c r="F13" s="9"/>
      <c r="G13" s="9"/>
      <c r="H13" s="16"/>
      <c r="I13" s="17"/>
      <c r="J13" s="17"/>
      <c r="K13" s="17"/>
      <c r="L13" s="17"/>
      <c r="M13" s="17"/>
      <c r="N13" s="17"/>
    </row>
    <row r="14" spans="2:22" s="8" customFormat="1" ht="56" x14ac:dyDescent="0.3">
      <c r="B14" s="34" t="str">
        <f>B4</f>
        <v>בסיס ממוצע 2012</v>
      </c>
      <c r="D14" s="18" t="s">
        <v>17</v>
      </c>
      <c r="E14" s="18" t="s">
        <v>18</v>
      </c>
      <c r="F14" s="18" t="s">
        <v>1</v>
      </c>
      <c r="G14" s="9"/>
      <c r="H14" s="51" t="s">
        <v>3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2" s="8" customFormat="1" x14ac:dyDescent="0.3">
      <c r="B15" s="31" t="s">
        <v>5</v>
      </c>
      <c r="D15" s="5">
        <v>91.868300000000005</v>
      </c>
      <c r="E15" s="5">
        <v>92.691800000000001</v>
      </c>
      <c r="F15" s="10">
        <f>F21-SUM(F16:F20)</f>
        <v>0.43030000000000002</v>
      </c>
      <c r="G15" s="9"/>
      <c r="H15" s="11">
        <f>D15</f>
        <v>91.868300000000005</v>
      </c>
      <c r="I15" s="11">
        <f>H15</f>
        <v>91.868300000000005</v>
      </c>
      <c r="J15" s="11">
        <f t="shared" ref="J15:T15" si="3">I15</f>
        <v>91.868300000000005</v>
      </c>
      <c r="K15" s="11">
        <f t="shared" si="3"/>
        <v>91.868300000000005</v>
      </c>
      <c r="L15" s="19">
        <f>K15</f>
        <v>91.868300000000005</v>
      </c>
      <c r="M15" s="11">
        <f t="shared" si="3"/>
        <v>91.868300000000005</v>
      </c>
      <c r="N15" s="11">
        <f t="shared" si="3"/>
        <v>91.868300000000005</v>
      </c>
      <c r="O15" s="11">
        <f t="shared" si="3"/>
        <v>91.868300000000005</v>
      </c>
      <c r="P15" s="11">
        <f t="shared" si="3"/>
        <v>91.868300000000005</v>
      </c>
      <c r="Q15" s="11">
        <f t="shared" si="3"/>
        <v>91.868300000000005</v>
      </c>
      <c r="R15" s="19">
        <f>R6</f>
        <v>100.51554230275906</v>
      </c>
      <c r="S15" s="11">
        <f t="shared" si="3"/>
        <v>100.51554230275906</v>
      </c>
      <c r="T15" s="11">
        <f t="shared" si="3"/>
        <v>100.51554230275906</v>
      </c>
      <c r="U15" s="20"/>
    </row>
    <row r="16" spans="2:22" s="8" customFormat="1" x14ac:dyDescent="0.3">
      <c r="B16" s="31" t="s">
        <v>0</v>
      </c>
      <c r="D16" s="6">
        <v>91.410799999999995</v>
      </c>
      <c r="E16" s="46">
        <v>92.783299999999997</v>
      </c>
      <c r="F16" s="10">
        <v>0.3488</v>
      </c>
      <c r="G16" s="9"/>
      <c r="H16" s="21">
        <f>H7</f>
        <v>96.520453896062108</v>
      </c>
      <c r="I16" s="21">
        <f t="shared" ref="I16:T16" si="4">IF(I7&lt;$E7,$E7,I7)</f>
        <v>98.835817411730346</v>
      </c>
      <c r="J16" s="11">
        <f>I16</f>
        <v>98.835817411730346</v>
      </c>
      <c r="K16" s="21">
        <f t="shared" si="4"/>
        <v>99.181355182724317</v>
      </c>
      <c r="L16" s="11">
        <f>K16</f>
        <v>99.181355182724317</v>
      </c>
      <c r="M16" s="21">
        <f t="shared" si="4"/>
        <v>98.467258804936378</v>
      </c>
      <c r="N16" s="21">
        <f t="shared" si="4"/>
        <v>97.72016614656998</v>
      </c>
      <c r="O16" s="21">
        <f t="shared" si="4"/>
        <v>98.198199514247719</v>
      </c>
      <c r="P16" s="21">
        <f t="shared" si="4"/>
        <v>101.71711260215511</v>
      </c>
      <c r="Q16" s="21">
        <f t="shared" si="4"/>
        <v>102.52296633845194</v>
      </c>
      <c r="R16" s="21">
        <f t="shared" si="4"/>
        <v>103.43961495237481</v>
      </c>
      <c r="S16" s="21">
        <f t="shared" si="4"/>
        <v>104.74175112718015</v>
      </c>
      <c r="T16" s="21">
        <f t="shared" si="4"/>
        <v>102.14956585783733</v>
      </c>
      <c r="U16" s="20"/>
    </row>
    <row r="17" spans="2:21" s="8" customFormat="1" x14ac:dyDescent="0.3">
      <c r="B17" s="31" t="s">
        <v>6</v>
      </c>
      <c r="D17" s="6">
        <v>112.03813</v>
      </c>
      <c r="E17" s="6">
        <v>127.53748</v>
      </c>
      <c r="F17" s="10">
        <v>0.15629999999999999</v>
      </c>
      <c r="G17" s="9"/>
      <c r="H17" s="22">
        <f>H8</f>
        <v>142.0750092447341</v>
      </c>
      <c r="I17" s="22">
        <f t="shared" ref="I17:T17" si="5">I8</f>
        <v>143.16966891804003</v>
      </c>
      <c r="J17" s="22">
        <f t="shared" si="5"/>
        <v>146.437919431723</v>
      </c>
      <c r="K17" s="22">
        <f t="shared" si="5"/>
        <v>142.40739785530121</v>
      </c>
      <c r="L17" s="22">
        <f t="shared" si="5"/>
        <v>136.19556171003251</v>
      </c>
      <c r="M17" s="22">
        <f t="shared" si="5"/>
        <v>132.65386900643199</v>
      </c>
      <c r="N17" s="22">
        <f t="shared" si="5"/>
        <v>128.50995125910191</v>
      </c>
      <c r="O17" s="22">
        <f t="shared" si="5"/>
        <v>125.39218063705538</v>
      </c>
      <c r="P17" s="22">
        <f t="shared" si="5"/>
        <v>122.12602936129437</v>
      </c>
      <c r="Q17" s="22">
        <f t="shared" si="5"/>
        <v>126.8462842615539</v>
      </c>
      <c r="R17" s="22">
        <f t="shared" si="5"/>
        <v>122.48410708697428</v>
      </c>
      <c r="S17" s="22">
        <f t="shared" si="5"/>
        <v>119.72730511189448</v>
      </c>
      <c r="T17" s="22">
        <f t="shared" si="5"/>
        <v>119.25044111613128</v>
      </c>
      <c r="U17" s="20"/>
    </row>
    <row r="18" spans="2:21" s="8" customFormat="1" x14ac:dyDescent="0.3">
      <c r="B18" s="47" t="s">
        <v>19</v>
      </c>
      <c r="D18" s="6">
        <v>102.05616000000001</v>
      </c>
      <c r="E18" s="6">
        <v>102.05616000000001</v>
      </c>
      <c r="F18" s="10">
        <v>2.1499999999999998E-2</v>
      </c>
      <c r="G18" s="9"/>
      <c r="H18" s="22">
        <f>H9</f>
        <v>112.22255648259734</v>
      </c>
      <c r="I18" s="22">
        <f t="shared" ref="I18:T18" si="6">I9</f>
        <v>107.79760181878274</v>
      </c>
      <c r="J18" s="22">
        <f t="shared" si="6"/>
        <v>102.67488195119118</v>
      </c>
      <c r="K18" s="22">
        <f t="shared" si="6"/>
        <v>100.8800741991526</v>
      </c>
      <c r="L18" s="22">
        <f t="shared" si="6"/>
        <v>98.14034294574634</v>
      </c>
      <c r="M18" s="22">
        <f t="shared" si="6"/>
        <v>102.86914923353149</v>
      </c>
      <c r="N18" s="22">
        <f t="shared" si="6"/>
        <v>106.5114433766523</v>
      </c>
      <c r="O18" s="22">
        <f t="shared" si="6"/>
        <v>108.33994951972487</v>
      </c>
      <c r="P18" s="22">
        <f t="shared" si="6"/>
        <v>103.90224315795918</v>
      </c>
      <c r="Q18" s="22">
        <f t="shared" si="6"/>
        <v>108.06986782846413</v>
      </c>
      <c r="R18" s="22">
        <f t="shared" si="6"/>
        <v>105.04676709970255</v>
      </c>
      <c r="S18" s="22">
        <f t="shared" si="6"/>
        <v>108.63185124888609</v>
      </c>
      <c r="T18" s="22">
        <f t="shared" si="6"/>
        <v>107.45170798934763</v>
      </c>
      <c r="U18" s="20"/>
    </row>
    <row r="19" spans="2:21" s="8" customFormat="1" x14ac:dyDescent="0.3">
      <c r="B19" s="47" t="s">
        <v>21</v>
      </c>
      <c r="D19" s="6">
        <v>91.410799999999995</v>
      </c>
      <c r="E19" s="6">
        <v>92.783299999999997</v>
      </c>
      <c r="F19" s="10">
        <v>1.0800000000000001E-2</v>
      </c>
      <c r="G19" s="9"/>
      <c r="H19" s="22">
        <f>H10</f>
        <v>114.12</v>
      </c>
      <c r="I19" s="22">
        <f t="shared" ref="I19:T19" si="7">I10</f>
        <v>108.56</v>
      </c>
      <c r="J19" s="22">
        <f t="shared" si="7"/>
        <v>106.88</v>
      </c>
      <c r="K19" s="22">
        <f t="shared" si="7"/>
        <v>109.78</v>
      </c>
      <c r="L19" s="22">
        <f t="shared" si="7"/>
        <v>110.55</v>
      </c>
      <c r="M19" s="22">
        <f t="shared" si="7"/>
        <v>100.66</v>
      </c>
      <c r="N19" s="22">
        <f>N10</f>
        <v>90.25</v>
      </c>
      <c r="O19" s="22">
        <f t="shared" si="7"/>
        <v>102.04</v>
      </c>
      <c r="P19" s="22">
        <f t="shared" si="7"/>
        <v>105.89</v>
      </c>
      <c r="Q19" s="22">
        <f t="shared" si="7"/>
        <v>107.88</v>
      </c>
      <c r="R19" s="22">
        <f t="shared" si="7"/>
        <v>104.65</v>
      </c>
      <c r="S19" s="22">
        <f t="shared" si="7"/>
        <v>101.89</v>
      </c>
      <c r="T19" s="22">
        <f t="shared" si="7"/>
        <v>112.45</v>
      </c>
      <c r="U19" s="20"/>
    </row>
    <row r="20" spans="2:21" s="8" customFormat="1" x14ac:dyDescent="0.3">
      <c r="B20" s="31" t="s">
        <v>20</v>
      </c>
      <c r="D20" s="6">
        <v>105.31524</v>
      </c>
      <c r="E20" s="6">
        <v>107.17989</v>
      </c>
      <c r="F20" s="10">
        <v>3.2300000000000002E-2</v>
      </c>
      <c r="G20" s="9"/>
      <c r="H20" s="22">
        <f>H11</f>
        <v>116.06739445037201</v>
      </c>
      <c r="I20" s="22">
        <f t="shared" ref="I20:T20" si="8">I11</f>
        <v>112.36385429242385</v>
      </c>
      <c r="J20" s="22">
        <f t="shared" si="8"/>
        <v>108.96434868977096</v>
      </c>
      <c r="K20" s="22">
        <f t="shared" si="8"/>
        <v>108.42952748422717</v>
      </c>
      <c r="L20" s="22">
        <f t="shared" si="8"/>
        <v>112.33755360188739</v>
      </c>
      <c r="M20" s="22">
        <f t="shared" si="8"/>
        <v>116.75327243565677</v>
      </c>
      <c r="N20" s="22">
        <f t="shared" si="8"/>
        <v>113.07123142614881</v>
      </c>
      <c r="O20" s="22">
        <f t="shared" si="8"/>
        <v>116.383715573836</v>
      </c>
      <c r="P20" s="22">
        <f t="shared" si="8"/>
        <v>114.15405941654373</v>
      </c>
      <c r="Q20" s="22">
        <f t="shared" si="8"/>
        <v>108.83344859672957</v>
      </c>
      <c r="R20" s="22">
        <f t="shared" si="8"/>
        <v>113.88387250239725</v>
      </c>
      <c r="S20" s="22">
        <f t="shared" si="8"/>
        <v>110.88244857132682</v>
      </c>
      <c r="T20" s="22">
        <f t="shared" si="8"/>
        <v>116.35153112302537</v>
      </c>
      <c r="U20" s="20"/>
    </row>
    <row r="21" spans="2:21" s="8" customFormat="1" x14ac:dyDescent="0.3">
      <c r="B21" s="32" t="s">
        <v>7</v>
      </c>
      <c r="D21" s="13">
        <f>D15*F15+D16*F16+D17*F17+D18*F18+D19*F19+D20*F20</f>
        <v>95.509702580999999</v>
      </c>
      <c r="E21" s="13">
        <f>E15*F15+E16*F16+E17*F17+E18*F18+E19*F19+E20*F20</f>
        <v>98.840382231000007</v>
      </c>
      <c r="F21" s="14">
        <v>1</v>
      </c>
      <c r="G21" s="9"/>
      <c r="H21" s="13">
        <f>+((H15/$E$15*$F$15)+H16/$E$16*$F$16+H17/$E$17*$F$17+(H18/$E$18*$F$18)+(H20/$E$20*$F$20))*100</f>
        <v>102.20623276718217</v>
      </c>
      <c r="I21" s="13">
        <f>+((I15/$E$15*$F$15)+I16/$E$16*$F$16+I17/$E$17*$F$17+(I18/$E$18*$F$18)+(I20/$E$20*$F$20))*100</f>
        <v>103.0059690965097</v>
      </c>
      <c r="J21" s="13">
        <f t="shared" ref="J21:T21" si="9">+((J15/$E$15*$F$15)+J16/$E$16*$F$16+J17/$E$17*$F$17+(J18/$E$18*$F$18)+(J20/$E$20*$F$20))*100</f>
        <v>103.19613258701945</v>
      </c>
      <c r="K21" s="13">
        <f t="shared" si="9"/>
        <v>102.77815275938079</v>
      </c>
      <c r="L21" s="13">
        <f t="shared" si="9"/>
        <v>102.07693430806648</v>
      </c>
      <c r="M21" s="13">
        <f t="shared" si="9"/>
        <v>101.60713616657846</v>
      </c>
      <c r="N21" s="13">
        <f t="shared" si="9"/>
        <v>100.7842042455342</v>
      </c>
      <c r="O21" s="13">
        <f t="shared" si="9"/>
        <v>100.72016820018803</v>
      </c>
      <c r="P21" s="13">
        <f t="shared" si="9"/>
        <v>101.48207626461887</v>
      </c>
      <c r="Q21" s="13">
        <f t="shared" si="9"/>
        <v>102.2909536926641</v>
      </c>
      <c r="R21" s="13">
        <f t="shared" si="9"/>
        <v>106.20374835271005</v>
      </c>
      <c r="S21" s="13">
        <f t="shared" si="9"/>
        <v>106.34048256977317</v>
      </c>
      <c r="T21" s="13">
        <f t="shared" si="9"/>
        <v>105.44751811160313</v>
      </c>
    </row>
    <row r="22" spans="2:21" s="8" customFormat="1" ht="7.5" customHeight="1" x14ac:dyDescent="0.3">
      <c r="B22" s="33"/>
      <c r="D22" s="9"/>
      <c r="E22" s="9"/>
      <c r="F22" s="9"/>
      <c r="G22" s="9"/>
      <c r="T22" s="23"/>
    </row>
    <row r="23" spans="2:21" s="38" customFormat="1" ht="129.75" customHeight="1" x14ac:dyDescent="0.3">
      <c r="B23" s="37"/>
      <c r="D23" s="39"/>
      <c r="E23" s="39"/>
      <c r="F23" s="39"/>
      <c r="G23" s="39"/>
      <c r="H23" s="39"/>
      <c r="I23" s="40" t="s">
        <v>16</v>
      </c>
      <c r="J23" s="39"/>
      <c r="K23" s="41" t="s">
        <v>12</v>
      </c>
      <c r="L23" s="45" t="s">
        <v>11</v>
      </c>
      <c r="M23" s="39"/>
      <c r="N23" s="39"/>
      <c r="O23" s="42" t="s">
        <v>13</v>
      </c>
      <c r="P23" s="39"/>
      <c r="Q23" s="39"/>
      <c r="R23" s="41" t="s">
        <v>12</v>
      </c>
      <c r="S23" s="39"/>
      <c r="T23" s="39"/>
    </row>
    <row r="24" spans="2:21" s="8" customFormat="1" ht="7.5" customHeight="1" x14ac:dyDescent="0.3">
      <c r="B24" s="33"/>
      <c r="D24" s="9"/>
      <c r="E24" s="9"/>
      <c r="F24" s="9"/>
      <c r="G24" s="9"/>
      <c r="H24" s="24"/>
      <c r="I24" s="24"/>
      <c r="J24" s="25"/>
      <c r="K24" s="25"/>
      <c r="L24" s="25"/>
      <c r="N24" s="24"/>
      <c r="O24" s="24"/>
      <c r="Q24" s="25"/>
      <c r="R24" s="25"/>
    </row>
    <row r="25" spans="2:21" s="8" customFormat="1" ht="61.5" customHeight="1" x14ac:dyDescent="0.3">
      <c r="B25" s="35" t="str">
        <f>B4</f>
        <v>בסיס ממוצע 2012</v>
      </c>
      <c r="D25" s="26" t="str">
        <f>D14</f>
        <v>מדד תשומות הבסיס
 01-18</v>
      </c>
      <c r="E25" s="26" t="str">
        <f>E14</f>
        <v>מדד תשומות המכרז
08-18</v>
      </c>
      <c r="F25" s="26" t="s">
        <v>1</v>
      </c>
      <c r="G25" s="9"/>
      <c r="H25" s="50" t="s">
        <v>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</row>
    <row r="26" spans="2:21" s="8" customFormat="1" x14ac:dyDescent="0.3">
      <c r="B26" s="31" t="s">
        <v>5</v>
      </c>
      <c r="D26" s="27">
        <f>$F26*D$21</f>
        <v>41.097825020604304</v>
      </c>
      <c r="E26" s="27">
        <f>$F26*E$21</f>
        <v>42.531016473999301</v>
      </c>
      <c r="F26" s="10">
        <f t="shared" ref="F26:F31" si="10">+F15</f>
        <v>0.43030000000000002</v>
      </c>
      <c r="G26" s="9"/>
      <c r="H26" s="28">
        <f>+H15/$E15/H$21*$F15*100</f>
        <v>0.41727112166047703</v>
      </c>
      <c r="I26" s="28">
        <f t="shared" ref="I26:T26" si="11">+I15/$E15/I$21*$F15*100</f>
        <v>0.41403143683348936</v>
      </c>
      <c r="J26" s="28">
        <f t="shared" si="11"/>
        <v>0.41326848514881614</v>
      </c>
      <c r="K26" s="28">
        <f t="shared" si="11"/>
        <v>0.41494917200252329</v>
      </c>
      <c r="L26" s="28">
        <f t="shared" si="11"/>
        <v>0.41779966920581518</v>
      </c>
      <c r="M26" s="28">
        <f t="shared" si="11"/>
        <v>0.41973143812985431</v>
      </c>
      <c r="N26" s="28">
        <f t="shared" si="11"/>
        <v>0.42315866565314131</v>
      </c>
      <c r="O26" s="28">
        <f t="shared" si="11"/>
        <v>0.42342770221241843</v>
      </c>
      <c r="P26" s="28">
        <f t="shared" si="11"/>
        <v>0.42024868781998687</v>
      </c>
      <c r="Q26" s="28">
        <f t="shared" si="11"/>
        <v>0.41692552320501464</v>
      </c>
      <c r="R26" s="28">
        <f t="shared" si="11"/>
        <v>0.43936292346538114</v>
      </c>
      <c r="S26" s="28">
        <f t="shared" si="11"/>
        <v>0.43879798390619512</v>
      </c>
      <c r="T26" s="28">
        <f t="shared" si="11"/>
        <v>0.44251387035816631</v>
      </c>
    </row>
    <row r="27" spans="2:21" s="8" customFormat="1" x14ac:dyDescent="0.3">
      <c r="B27" s="31" t="s">
        <v>0</v>
      </c>
      <c r="D27" s="27">
        <f t="shared" ref="D27:E32" si="12">$F27*D$21</f>
        <v>33.313784260252802</v>
      </c>
      <c r="E27" s="27">
        <f t="shared" si="12"/>
        <v>34.4755253221728</v>
      </c>
      <c r="F27" s="10">
        <f t="shared" si="10"/>
        <v>0.3488</v>
      </c>
      <c r="G27" s="9"/>
      <c r="H27" s="28">
        <f t="shared" ref="H27:T27" si="13">+H16/$E16/H$21*$F16*100</f>
        <v>0.3550165800633075</v>
      </c>
      <c r="I27" s="28">
        <f t="shared" si="13"/>
        <v>0.36071036952963692</v>
      </c>
      <c r="J27" s="28">
        <f t="shared" si="13"/>
        <v>0.36004567463058179</v>
      </c>
      <c r="K27" s="28">
        <f t="shared" si="13"/>
        <v>0.36277378113020142</v>
      </c>
      <c r="L27" s="28">
        <f t="shared" si="13"/>
        <v>0.36526585899976033</v>
      </c>
      <c r="M27" s="28">
        <f t="shared" si="13"/>
        <v>0.36431268943528811</v>
      </c>
      <c r="N27" s="28">
        <f t="shared" si="13"/>
        <v>0.36450071698943481</v>
      </c>
      <c r="O27" s="28">
        <f t="shared" si="13"/>
        <v>0.36651668001039817</v>
      </c>
      <c r="P27" s="28">
        <f t="shared" si="13"/>
        <v>0.37680038760092194</v>
      </c>
      <c r="Q27" s="28">
        <f t="shared" si="13"/>
        <v>0.37678239032153465</v>
      </c>
      <c r="R27" s="28">
        <f t="shared" si="13"/>
        <v>0.36614550899202358</v>
      </c>
      <c r="S27" s="28">
        <f t="shared" si="13"/>
        <v>0.3702779621991058</v>
      </c>
      <c r="T27" s="28">
        <f t="shared" si="13"/>
        <v>0.36417222889761874</v>
      </c>
    </row>
    <row r="28" spans="2:21" s="8" customFormat="1" x14ac:dyDescent="0.3">
      <c r="B28" s="31" t="s">
        <v>6</v>
      </c>
      <c r="D28" s="27">
        <f t="shared" si="12"/>
        <v>14.9281665134103</v>
      </c>
      <c r="E28" s="27">
        <f t="shared" si="12"/>
        <v>15.448751742705301</v>
      </c>
      <c r="F28" s="10">
        <f t="shared" si="10"/>
        <v>0.15629999999999999</v>
      </c>
      <c r="G28" s="9"/>
      <c r="H28" s="28">
        <f t="shared" ref="H28:T28" si="14">+H17/$E17/H$21*$F17*100</f>
        <v>0.17035757861182302</v>
      </c>
      <c r="I28" s="28">
        <f t="shared" si="14"/>
        <v>0.17033730616817583</v>
      </c>
      <c r="J28" s="28">
        <f t="shared" si="14"/>
        <v>0.17390468196546546</v>
      </c>
      <c r="K28" s="28">
        <f t="shared" si="14"/>
        <v>0.16980594439007832</v>
      </c>
      <c r="L28" s="28">
        <f t="shared" si="14"/>
        <v>0.16351458004597608</v>
      </c>
      <c r="M28" s="28">
        <f t="shared" si="14"/>
        <v>0.15999884842762063</v>
      </c>
      <c r="N28" s="28">
        <f t="shared" si="14"/>
        <v>0.15626633776214555</v>
      </c>
      <c r="O28" s="28">
        <f t="shared" si="14"/>
        <v>0.15257211238916774</v>
      </c>
      <c r="P28" s="28">
        <f t="shared" si="14"/>
        <v>0.14748234680619551</v>
      </c>
      <c r="Q28" s="28">
        <f t="shared" si="14"/>
        <v>0.15197133151763942</v>
      </c>
      <c r="R28" s="28">
        <f t="shared" si="14"/>
        <v>0.14133868357418239</v>
      </c>
      <c r="S28" s="28">
        <f t="shared" si="14"/>
        <v>0.13797986857261188</v>
      </c>
      <c r="T28" s="28">
        <f t="shared" si="14"/>
        <v>0.13859411140456332</v>
      </c>
    </row>
    <row r="29" spans="2:21" s="8" customFormat="1" x14ac:dyDescent="0.3">
      <c r="B29" s="47" t="s">
        <v>19</v>
      </c>
      <c r="D29" s="27">
        <f t="shared" si="12"/>
        <v>2.0534586054914996</v>
      </c>
      <c r="E29" s="27">
        <f t="shared" si="12"/>
        <v>2.1250682179665001</v>
      </c>
      <c r="F29" s="10">
        <f t="shared" si="10"/>
        <v>2.1499999999999998E-2</v>
      </c>
      <c r="G29" s="9"/>
      <c r="H29" s="28">
        <f t="shared" ref="H29:T29" si="15">+H18/$E18/H$21*$F18*100</f>
        <v>2.3131405052296865E-2</v>
      </c>
      <c r="I29" s="28">
        <f t="shared" si="15"/>
        <v>2.2046819339025144E-2</v>
      </c>
      <c r="J29" s="28">
        <f t="shared" si="15"/>
        <v>2.0960422230108307E-2</v>
      </c>
      <c r="K29" s="28">
        <f t="shared" si="15"/>
        <v>2.0677775779154819E-2</v>
      </c>
      <c r="L29" s="28">
        <f t="shared" si="15"/>
        <v>2.0254390995560773E-2</v>
      </c>
      <c r="M29" s="28">
        <f t="shared" si="15"/>
        <v>2.1328493150606056E-2</v>
      </c>
      <c r="N29" s="28">
        <f t="shared" si="15"/>
        <v>2.2263991904260885E-2</v>
      </c>
      <c r="O29" s="28">
        <f t="shared" si="15"/>
        <v>2.2660600953302829E-2</v>
      </c>
      <c r="P29" s="28">
        <f t="shared" si="15"/>
        <v>2.1569238674719417E-2</v>
      </c>
      <c r="Q29" s="28">
        <f t="shared" si="15"/>
        <v>2.2257000171278081E-2</v>
      </c>
      <c r="R29" s="28">
        <f t="shared" si="15"/>
        <v>2.0837330624749056E-2</v>
      </c>
      <c r="S29" s="28">
        <f t="shared" si="15"/>
        <v>2.1520769221506475E-2</v>
      </c>
      <c r="T29" s="28">
        <f t="shared" si="15"/>
        <v>2.1467239293812612E-2</v>
      </c>
    </row>
    <row r="30" spans="2:21" s="8" customFormat="1" x14ac:dyDescent="0.3">
      <c r="B30" s="47" t="s">
        <v>21</v>
      </c>
      <c r="D30" s="27">
        <f t="shared" si="12"/>
        <v>1.0315047878748</v>
      </c>
      <c r="E30" s="27">
        <f t="shared" si="12"/>
        <v>1.0674761280948002</v>
      </c>
      <c r="F30" s="10">
        <f t="shared" si="10"/>
        <v>1.0800000000000001E-2</v>
      </c>
      <c r="G30" s="9"/>
      <c r="H30" s="28">
        <f>+H19/$E19/H$21*$F19*100</f>
        <v>1.2996856465465018E-2</v>
      </c>
      <c r="I30" s="28">
        <f t="shared" ref="I30:T30" si="16">+I19/$E19/I$21*$F19*100</f>
        <v>1.2267650167604728E-2</v>
      </c>
      <c r="J30" s="28">
        <f t="shared" si="16"/>
        <v>1.2055548203448436E-2</v>
      </c>
      <c r="K30" s="28">
        <f t="shared" si="16"/>
        <v>1.2433012183458119E-2</v>
      </c>
      <c r="L30" s="28">
        <f t="shared" si="16"/>
        <v>1.2606225431740885E-2</v>
      </c>
      <c r="M30" s="28">
        <f t="shared" si="16"/>
        <v>1.153152263641009E-2</v>
      </c>
      <c r="N30" s="28">
        <f t="shared" si="16"/>
        <v>1.042338261896847E-2</v>
      </c>
      <c r="O30" s="28">
        <f t="shared" si="16"/>
        <v>1.1792556023959093E-2</v>
      </c>
      <c r="P30" s="28">
        <f t="shared" si="16"/>
        <v>1.2145615961958581E-2</v>
      </c>
      <c r="Q30" s="28">
        <f t="shared" si="16"/>
        <v>1.2276021790964247E-2</v>
      </c>
      <c r="R30" s="28">
        <f t="shared" si="16"/>
        <v>1.1469733529295019E-2</v>
      </c>
      <c r="S30" s="28">
        <f t="shared" si="16"/>
        <v>1.1152876061141818E-2</v>
      </c>
      <c r="T30" s="28">
        <f t="shared" si="16"/>
        <v>1.2413008078428192E-2</v>
      </c>
    </row>
    <row r="31" spans="2:21" s="8" customFormat="1" x14ac:dyDescent="0.3">
      <c r="B31" s="31" t="s">
        <v>20</v>
      </c>
      <c r="D31" s="27">
        <f t="shared" si="12"/>
        <v>3.0849633933663001</v>
      </c>
      <c r="E31" s="27">
        <f t="shared" si="12"/>
        <v>3.1925443460613003</v>
      </c>
      <c r="F31" s="10">
        <f t="shared" si="10"/>
        <v>3.2300000000000002E-2</v>
      </c>
      <c r="G31" s="9"/>
      <c r="H31" s="28">
        <f t="shared" ref="H31:T31" si="17">+H20/$E20/H$21*$F20*100</f>
        <v>3.4223314612095525E-2</v>
      </c>
      <c r="I31" s="28">
        <f t="shared" si="17"/>
        <v>3.2874068129672813E-2</v>
      </c>
      <c r="J31" s="28">
        <f t="shared" si="17"/>
        <v>3.1820736025028329E-2</v>
      </c>
      <c r="K31" s="28">
        <f t="shared" si="17"/>
        <v>3.1793326698042051E-2</v>
      </c>
      <c r="L31" s="28">
        <f t="shared" si="17"/>
        <v>3.3165500752887635E-2</v>
      </c>
      <c r="M31" s="28">
        <f t="shared" si="17"/>
        <v>3.4628530856631028E-2</v>
      </c>
      <c r="N31" s="28">
        <f t="shared" si="17"/>
        <v>3.3810287691017363E-2</v>
      </c>
      <c r="O31" s="28">
        <f t="shared" si="17"/>
        <v>3.482290443471283E-2</v>
      </c>
      <c r="P31" s="28">
        <f t="shared" si="17"/>
        <v>3.3899339098176197E-2</v>
      </c>
      <c r="Q31" s="28">
        <f t="shared" si="17"/>
        <v>3.2063754784533112E-2</v>
      </c>
      <c r="R31" s="28">
        <f t="shared" si="17"/>
        <v>3.2315553343663754E-2</v>
      </c>
      <c r="S31" s="28">
        <f t="shared" si="17"/>
        <v>3.1423416100580658E-2</v>
      </c>
      <c r="T31" s="28">
        <f t="shared" si="17"/>
        <v>3.3252550045839026E-2</v>
      </c>
    </row>
    <row r="32" spans="2:21" s="8" customFormat="1" x14ac:dyDescent="0.3">
      <c r="B32" s="32" t="s">
        <v>7</v>
      </c>
      <c r="D32" s="43">
        <f t="shared" si="12"/>
        <v>95.509702580999999</v>
      </c>
      <c r="E32" s="29">
        <f t="shared" si="12"/>
        <v>98.840382231000007</v>
      </c>
      <c r="F32" s="14">
        <f>SUM(F26:F31)</f>
        <v>1</v>
      </c>
      <c r="G32" s="9"/>
      <c r="H32" s="30">
        <f>SUM(H26:H31)</f>
        <v>1.012996856465465</v>
      </c>
      <c r="I32" s="30">
        <f t="shared" ref="I32:T32" si="18">SUM(I26:I31)</f>
        <v>1.0122676501676049</v>
      </c>
      <c r="J32" s="30">
        <f t="shared" si="18"/>
        <v>1.0120555482034486</v>
      </c>
      <c r="K32" s="30">
        <f t="shared" si="18"/>
        <v>1.0124330121834582</v>
      </c>
      <c r="L32" s="30">
        <f t="shared" si="18"/>
        <v>1.0126062254317409</v>
      </c>
      <c r="M32" s="30">
        <f t="shared" si="18"/>
        <v>1.0115315226364103</v>
      </c>
      <c r="N32" s="30">
        <f t="shared" si="18"/>
        <v>1.0104233826189686</v>
      </c>
      <c r="O32" s="30">
        <f t="shared" si="18"/>
        <v>1.0117925560239591</v>
      </c>
      <c r="P32" s="30">
        <f t="shared" si="18"/>
        <v>1.0121456159619584</v>
      </c>
      <c r="Q32" s="30">
        <f t="shared" si="18"/>
        <v>1.0122760217909641</v>
      </c>
      <c r="R32" s="30">
        <f t="shared" si="18"/>
        <v>1.0114697335292948</v>
      </c>
      <c r="S32" s="30">
        <f t="shared" si="18"/>
        <v>1.0111528760611419</v>
      </c>
      <c r="T32" s="30">
        <f t="shared" si="18"/>
        <v>1.0124130080784282</v>
      </c>
    </row>
    <row r="33" spans="2:7" s="8" customFormat="1" x14ac:dyDescent="0.3">
      <c r="B33" s="33"/>
      <c r="D33" s="9"/>
      <c r="E33" s="9"/>
      <c r="F33" s="9"/>
      <c r="G33" s="9"/>
    </row>
    <row r="34" spans="2:7" s="8" customFormat="1" x14ac:dyDescent="0.3">
      <c r="B34" s="33"/>
      <c r="D34" s="9"/>
      <c r="E34" s="9"/>
      <c r="F34" s="9"/>
      <c r="G34" s="9"/>
    </row>
  </sheetData>
  <mergeCells count="4">
    <mergeCell ref="B4:B5"/>
    <mergeCell ref="H4:T4"/>
    <mergeCell ref="H14:T14"/>
    <mergeCell ref="H25:T25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ינואר 2018 (3)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2020-10-15T08:44:27Z</dcterms:modified>
</cp:coreProperties>
</file>